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F19" i="1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<sst xmlns="http://schemas.openxmlformats.org/spreadsheetml/2006/main" count="55" uniqueCount="51">
  <si>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</si>
  <si>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</si>
  <si>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</si>
  <si>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</si>
  <si>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</si>
  <si>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</si>
  <si>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</si>
  <si>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</si>
  <si>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</si>
  <si>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</si>
  <si>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</si>
  <si>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</si>
  <si>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</si>
  <si>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</si>
  <si>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</si>
  <si>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</si>
  <si>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</si>
  <si>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</si>
  <si>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</si>
  <si>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</si>
  <si>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</si>
  <si>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</si>
  <si>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</si>
  <si>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</si>
  <si>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</si>
  <si>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</si>
  <si>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</si>
  <si>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</si>
  <si>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</si>
  <si>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</si>
  <si>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</si>
  <si>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</si>
  <si>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</si>
  <si>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</si>
  <si>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</si>
  <si>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</si>
  <si>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</si>
  <si>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</si>
  <si>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</si>
  <si>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</si>
  <si>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</si>
  <si>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</si>
  <si>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</si>
  <si>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</si>
  <si>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</si>
  <si>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січень-лютий  2024-2025 років</t>
  </si>
  <si>
    <t xml:space="preserve">
планові показники 
на січень-лютий 2025 року </t>
  </si>
  <si>
    <t>Фактичні надходження 
за січень-лютий 2025 року</t>
  </si>
  <si>
    <t xml:space="preserve">Cпівставлення  фактичних надходжень за  січень-лютий 2025 року з уточненими плановими показниками </t>
  </si>
  <si>
    <t>Фактичні надходження 
за січень-лютий 2024 року</t>
  </si>
  <si>
    <t>Cпівставлення фактичних надходжень за  січень-лютий 2025 року 
з фактичними надходженнями за  січень-лютий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</si>
</sst>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32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66">
        <v>87900</v>
      </c>
      <c r="D11" s="14">
        <v>93083.8</v>
      </c>
      <c r="E11" s="43">
        <f>D11-C11</f>
        <v>5183.8000000000029</v>
      </c>
      <c r="F11" s="14">
        <f>D11*100/C11</f>
        <v>105.89738339021615</v>
      </c>
      <c r="G11" s="14">
        <v>73390.5</v>
      </c>
      <c r="H11" s="41">
        <f>D11-G11</f>
        <v>19693.300000000003</v>
      </c>
      <c r="I11" s="14">
        <f t="shared" ref="I11:I14" si="0">D11/G11*100</f>
        <v>126.8335820031203</v>
      </c>
    </row>
    <row r="12" spans="1:9" s="15" customFormat="1" ht="27" customHeight="1">
      <c r="A12" s="12" t="s">
        <v>15</v>
      </c>
      <c r="B12" s="13">
        <v>11020200</v>
      </c>
      <c r="C12" s="67">
        <v>3100</v>
      </c>
      <c r="D12" s="14">
        <v>330.4</v>
      </c>
      <c r="E12" s="43">
        <f t="shared" ref="E12:E25" si="1">D12-C12</f>
        <v>-2769.6</v>
      </c>
      <c r="F12" s="14">
        <f>D12*100/C12</f>
        <v>10.658064516129032</v>
      </c>
      <c r="G12" s="14">
        <v>74.7</v>
      </c>
      <c r="H12" s="42">
        <f t="shared" ref="H12:H24" si="2">D12-G12</f>
        <v>255.7</v>
      </c>
      <c r="I12" s="14"/>
    </row>
    <row r="13" spans="1:9" s="15" customFormat="1" ht="21">
      <c r="A13" s="12" t="s">
        <v>37</v>
      </c>
      <c r="B13" s="13">
        <v>14000000</v>
      </c>
      <c r="C13" s="67">
        <v>7650</v>
      </c>
      <c r="D13" s="40">
        <v>7860.1</v>
      </c>
      <c r="E13" s="43">
        <f t="shared" si="1"/>
        <v>210.10000000000036</v>
      </c>
      <c r="F13" s="14">
        <f t="shared" ref="F13:F25" si="3">D13*100/C13</f>
        <v>102.74640522875816</v>
      </c>
      <c r="G13" s="40">
        <v>6581.6</v>
      </c>
      <c r="H13" s="41">
        <f t="shared" si="2"/>
        <v>1278.5</v>
      </c>
      <c r="I13" s="14">
        <f t="shared" si="0"/>
        <v>119.4253676917467</v>
      </c>
    </row>
    <row r="14" spans="1:9" s="15" customFormat="1" ht="21">
      <c r="A14" s="12" t="s">
        <v>41</v>
      </c>
      <c r="B14" s="13">
        <v>18010000</v>
      </c>
      <c r="C14" s="40">
        <f>C15+C16+C17</f>
        <v>8015</v>
      </c>
      <c r="D14" s="40">
        <f t="shared" ref="D14" si="4">D15+D16+D17</f>
        <v>8700.9</v>
      </c>
      <c r="E14" s="43">
        <f t="shared" si="1"/>
        <v>685.89999999999964</v>
      </c>
      <c r="F14" s="14">
        <f t="shared" si="3"/>
        <v>108.55770430442919</v>
      </c>
      <c r="G14" s="40">
        <f>G15+G16+G17</f>
        <v>4981.8999999999996</v>
      </c>
      <c r="H14" s="41">
        <f t="shared" si="2"/>
        <v>3719</v>
      </c>
      <c r="I14" s="14">
        <f t="shared" si="0"/>
        <v>174.65023384652443</v>
      </c>
    </row>
    <row r="15" spans="1:9" s="15" customFormat="1" ht="43.8" customHeight="1">
      <c r="A15" s="26" t="s">
        <v>16</v>
      </c>
      <c r="B15" s="44" t="s">
        <v>38</v>
      </c>
      <c r="C15" s="45">
        <v>199.5</v>
      </c>
      <c r="D15" s="27">
        <v>176.3</v>
      </c>
      <c r="E15" s="52">
        <f t="shared" si="1"/>
        <v>-23.199999999999989</v>
      </c>
      <c r="F15" s="53">
        <f t="shared" si="3"/>
        <v>88.370927318295742</v>
      </c>
      <c r="G15" s="27">
        <v>568.20000000000005</v>
      </c>
      <c r="H15" s="46">
        <f t="shared" si="2"/>
        <v>-391.90000000000003</v>
      </c>
      <c r="I15" s="27">
        <f t="shared" ref="I15" si="5">D15/G15*100</f>
        <v>31.027807110172471</v>
      </c>
    </row>
    <row r="16" spans="1:9" s="15" customFormat="1" ht="42.6" customHeight="1">
      <c r="A16" s="26" t="s">
        <v>17</v>
      </c>
      <c r="B16" s="44" t="s">
        <v>39</v>
      </c>
      <c r="C16" s="45">
        <v>7803</v>
      </c>
      <c r="D16" s="27">
        <v>8512.7000000000007</v>
      </c>
      <c r="E16" s="52">
        <f t="shared" si="1"/>
        <v>709.70000000000073</v>
      </c>
      <c r="F16" s="53">
        <f t="shared" si="3"/>
        <v>109.09521978726133</v>
      </c>
      <c r="G16" s="27">
        <v>4400.3999999999996</v>
      </c>
      <c r="H16" s="46">
        <f t="shared" si="2"/>
        <v>4112.3000000000011</v>
      </c>
      <c r="I16" s="27">
        <f>D16/G16*100</f>
        <v>193.45286792109812</v>
      </c>
    </row>
    <row r="17" spans="1:9" s="15" customFormat="1" ht="38.4">
      <c r="A17" s="26" t="s">
        <v>18</v>
      </c>
      <c r="B17" s="44" t="s">
        <v>40</v>
      </c>
      <c r="C17" s="45">
        <v>12.5</v>
      </c>
      <c r="D17" s="27">
        <v>11.9</v>
      </c>
      <c r="E17" s="52">
        <f t="shared" si="1"/>
        <v>-0.59999999999999964</v>
      </c>
      <c r="F17" s="53">
        <f t="shared" si="3"/>
        <v>95.2</v>
      </c>
      <c r="G17" s="27">
        <v>13.3</v>
      </c>
      <c r="H17" s="46">
        <f t="shared" si="2"/>
        <v>-1.4000000000000004</v>
      </c>
      <c r="I17" s="27">
        <f t="shared" ref="I17" si="6">D17/G17*100</f>
        <v>89.473684210526315</v>
      </c>
    </row>
    <row r="18" spans="1:9" s="15" customFormat="1" ht="21">
      <c r="A18" s="12" t="s">
        <v>19</v>
      </c>
      <c r="B18" s="13">
        <v>18050000</v>
      </c>
      <c r="C18" s="39">
        <v>22300</v>
      </c>
      <c r="D18" s="14">
        <v>25203.599999999999</v>
      </c>
      <c r="E18" s="43">
        <f t="shared" si="1"/>
        <v>2903.5999999999985</v>
      </c>
      <c r="F18" s="14">
        <f t="shared" si="3"/>
        <v>113.02062780269058</v>
      </c>
      <c r="G18" s="14">
        <v>23338.799999999999</v>
      </c>
      <c r="H18" s="41">
        <f t="shared" si="2"/>
        <v>1864.7999999999993</v>
      </c>
      <c r="I18" s="14">
        <f>D18/G18*100</f>
        <v>107.99012802714792</v>
      </c>
    </row>
    <row r="19" spans="1:9" s="15" customFormat="1" ht="42" customHeight="1">
      <c r="A19" s="12" t="s">
        <v>20</v>
      </c>
      <c r="B19" s="13">
        <v>21010300</v>
      </c>
      <c r="C19" s="40">
        <v>625</v>
      </c>
      <c r="D19" s="14">
        <v>36.5</v>
      </c>
      <c r="E19" s="43">
        <f t="shared" si="1"/>
        <v>-588.5</v>
      </c>
      <c r="F19" s="14">
        <f t="shared" si="3"/>
        <v>5.84</v>
      </c>
      <c r="G19" s="14">
        <v>27.9</v>
      </c>
      <c r="H19" s="41">
        <f t="shared" si="2"/>
        <v>8.6000000000000014</v>
      </c>
      <c r="I19" s="14">
        <f>D19/G19*100</f>
        <v>130.82437275985663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95.2</v>
      </c>
      <c r="D21" s="14">
        <v>610.1</v>
      </c>
      <c r="E21" s="43">
        <f t="shared" si="1"/>
        <v>514.9</v>
      </c>
      <c r="F21" s="14">
        <f t="shared" si="3"/>
        <v>640.86134453781506</v>
      </c>
      <c r="G21" s="14">
        <v>124.5</v>
      </c>
      <c r="H21" s="41">
        <f t="shared" si="2"/>
        <v>485.6</v>
      </c>
      <c r="I21" s="14">
        <f t="shared" ref="I21:I22" si="7">D21/G21*100</f>
        <v>490.0401606425703</v>
      </c>
    </row>
    <row r="22" spans="1:9" s="15" customFormat="1" ht="24.6" customHeight="1">
      <c r="A22" s="12" t="s">
        <v>22</v>
      </c>
      <c r="B22" s="16">
        <v>22010000</v>
      </c>
      <c r="C22" s="39">
        <v>250</v>
      </c>
      <c r="D22" s="14">
        <v>338.8</v>
      </c>
      <c r="E22" s="43">
        <f t="shared" si="1"/>
        <v>88.800000000000011</v>
      </c>
      <c r="F22" s="14">
        <f t="shared" si="3"/>
        <v>135.52000000000001</v>
      </c>
      <c r="G22" s="14">
        <v>427.9</v>
      </c>
      <c r="H22" s="41">
        <f t="shared" si="2"/>
        <v>-89.099999999999966</v>
      </c>
      <c r="I22" s="14">
        <f t="shared" si="7"/>
        <v>79.177377892030847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5.7</v>
      </c>
      <c r="E23" s="43">
        <f t="shared" si="1"/>
        <v>5.7</v>
      </c>
      <c r="F23" s="14"/>
      <c r="G23" s="14">
        <v>202.6</v>
      </c>
      <c r="H23" s="41">
        <f t="shared" si="2"/>
        <v>-196.9</v>
      </c>
      <c r="I23" s="14">
        <f>D23/G23*100</f>
        <v>2.8134254689042448</v>
      </c>
    </row>
    <row r="24" spans="1:9" s="15" customFormat="1" ht="21">
      <c r="A24" s="12" t="s">
        <v>24</v>
      </c>
      <c r="B24" s="13">
        <v>22090000</v>
      </c>
      <c r="C24" s="39">
        <v>29</v>
      </c>
      <c r="D24" s="14">
        <v>15.4</v>
      </c>
      <c r="E24" s="43">
        <f t="shared" si="1"/>
        <v>-13.6</v>
      </c>
      <c r="F24" s="14">
        <f t="shared" si="3"/>
        <v>53.103448275862071</v>
      </c>
      <c r="G24" s="14">
        <v>34.200000000000003</v>
      </c>
      <c r="H24" s="41">
        <f t="shared" si="2"/>
        <v>-18.800000000000004</v>
      </c>
      <c r="I24" s="14">
        <f>D24/G24*100</f>
        <v>45.029239766081872</v>
      </c>
    </row>
    <row r="25" spans="1:9" s="15" customFormat="1" ht="21">
      <c r="A25" s="12" t="s">
        <v>21</v>
      </c>
      <c r="B25" s="13">
        <v>24060000</v>
      </c>
      <c r="C25" s="39">
        <v>420</v>
      </c>
      <c r="D25" s="14">
        <v>368.9</v>
      </c>
      <c r="E25" s="43">
        <f t="shared" si="1"/>
        <v>-51.100000000000023</v>
      </c>
      <c r="F25" s="14">
        <f t="shared" si="3"/>
        <v>87.833333333333329</v>
      </c>
      <c r="G25" s="14">
        <v>926.4</v>
      </c>
      <c r="H25" s="41">
        <f t="shared" ref="H25" si="8">D25-G25</f>
        <v>-557.5</v>
      </c>
      <c r="I25" s="14">
        <f t="shared" ref="I25:I26" si="9">D25/G25*100</f>
        <v>39.820811744386873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130384.2</v>
      </c>
      <c r="D26" s="19">
        <f t="shared" ref="D26" si="10">D25+D24+D23+D22+D21+D19+D18+D14+D13+D12+D11</f>
        <v>136554.20000000001</v>
      </c>
      <c r="E26" s="47">
        <f>D26-C26</f>
        <v>6170.0000000000146</v>
      </c>
      <c r="F26" s="19">
        <f>D26*100/C26</f>
        <v>104.73216846826534</v>
      </c>
      <c r="G26" s="19">
        <f>G25+G24+G23+G22+G21+G19+G18+G14+G13+G12+G11+G20</f>
        <v>110111</v>
      </c>
      <c r="H26" s="47">
        <f t="shared" ref="H26" si="11">H25+H24+H23+H22+H21+H19+H18+H14+H13+H12+H11</f>
        <v>26443.200000000001</v>
      </c>
      <c r="I26" s="50">
        <f t="shared" si="9"/>
        <v>124.01503936936365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157.30000000000001</v>
      </c>
      <c r="D28" s="23">
        <f>D29+D30+D31+D32</f>
        <v>4565.2999999999993</v>
      </c>
      <c r="E28" s="49">
        <f>D28-C28</f>
        <v>4407.9999999999991</v>
      </c>
      <c r="F28" s="23">
        <f>D28*100/C28</f>
        <v>2902.2886204704382</v>
      </c>
      <c r="G28" s="23">
        <f>G29+G30+G31+G32</f>
        <v>5456.3</v>
      </c>
      <c r="H28" s="49">
        <f>D28-G28</f>
        <v>-891.00000000000091</v>
      </c>
      <c r="I28" s="23">
        <f>D28/G28*100</f>
        <v>83.670252735370113</v>
      </c>
    </row>
    <row r="29" spans="1:9" ht="21">
      <c r="A29" s="12" t="s">
        <v>28</v>
      </c>
      <c r="B29" s="13">
        <v>19010000</v>
      </c>
      <c r="C29" s="24">
        <v>15</v>
      </c>
      <c r="D29" s="48">
        <v>33.4</v>
      </c>
      <c r="E29" s="48">
        <f>D29-C29</f>
        <v>18.399999999999999</v>
      </c>
      <c r="F29" s="43">
        <f>D29*100/C29</f>
        <v>222.66666666666666</v>
      </c>
      <c r="G29" s="48">
        <v>31.1</v>
      </c>
      <c r="H29" s="48">
        <f t="shared" ref="H29:H37" si="12">D29-G29</f>
        <v>2.2999999999999972</v>
      </c>
      <c r="I29" s="48">
        <f t="shared" ref="I29:I37" si="13">D29/G29*100</f>
        <v>107.39549839228295</v>
      </c>
    </row>
    <row r="30" spans="1:9" ht="21">
      <c r="A30" s="25" t="s">
        <v>21</v>
      </c>
      <c r="B30" s="13">
        <v>24060000</v>
      </c>
      <c r="C30" s="24">
        <v>0</v>
      </c>
      <c r="D30" s="24">
        <v>0</v>
      </c>
      <c r="E30" s="48">
        <f t="shared" ref="E30:E32" si="14">D30-C30</f>
        <v>0</v>
      </c>
      <c r="F30" s="14"/>
      <c r="G30" s="24">
        <v>0</v>
      </c>
      <c r="H30" s="48">
        <f t="shared" si="12"/>
        <v>0</v>
      </c>
      <c r="I30" s="24"/>
    </row>
    <row r="31" spans="1:9" ht="23.4" customHeight="1">
      <c r="A31" s="12" t="s">
        <v>29</v>
      </c>
      <c r="B31" s="13" t="s">
        <v>30</v>
      </c>
      <c r="C31" s="14">
        <v>142.30000000000001</v>
      </c>
      <c r="D31" s="14">
        <v>4531.8999999999996</v>
      </c>
      <c r="E31" s="48">
        <f t="shared" si="14"/>
        <v>4389.5999999999995</v>
      </c>
      <c r="F31" s="14">
        <f t="shared" ref="F31" si="15">D31*100/C31</f>
        <v>3184.7505270555157</v>
      </c>
      <c r="G31" s="14">
        <v>5425.2</v>
      </c>
      <c r="H31" s="43">
        <f t="shared" si="12"/>
        <v>-893.30000000000018</v>
      </c>
      <c r="I31" s="14">
        <f t="shared" si="13"/>
        <v>83.53424758534247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</v>
      </c>
      <c r="E33" s="23">
        <f>D33-C33</f>
        <v>0</v>
      </c>
      <c r="F33" s="23"/>
      <c r="G33" s="23">
        <f>G34+G35</f>
        <v>0</v>
      </c>
      <c r="H33" s="49">
        <f t="shared" si="12"/>
        <v>0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</v>
      </c>
      <c r="E34" s="24">
        <f t="shared" ref="E34:E35" si="16">D34-C34</f>
        <v>0</v>
      </c>
      <c r="F34" s="24"/>
      <c r="G34" s="24">
        <v>0</v>
      </c>
      <c r="H34" s="48">
        <f t="shared" si="12"/>
        <v>0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157.30000000000001</v>
      </c>
      <c r="D36" s="19">
        <f>D28+D33</f>
        <v>4565.2999999999993</v>
      </c>
      <c r="E36" s="19">
        <f>D36-C36</f>
        <v>4407.9999999999991</v>
      </c>
      <c r="F36" s="19">
        <f>D36*100/C36</f>
        <v>2902.2886204704382</v>
      </c>
      <c r="G36" s="19">
        <f>G28+G33</f>
        <v>5456.3</v>
      </c>
      <c r="H36" s="47">
        <f t="shared" si="12"/>
        <v>-891.00000000000091</v>
      </c>
      <c r="I36" s="19">
        <f t="shared" si="13"/>
        <v>83.670252735370113</v>
      </c>
    </row>
    <row r="37" spans="1:9" ht="21">
      <c r="A37" s="17" t="s">
        <v>36</v>
      </c>
      <c r="B37" s="29"/>
      <c r="C37" s="19">
        <f>C26+C36</f>
        <v>130541.5</v>
      </c>
      <c r="D37" s="19">
        <f>D26+D36</f>
        <v>141119.5</v>
      </c>
      <c r="E37" s="47">
        <f>D37-C37</f>
        <v>10578</v>
      </c>
      <c r="F37" s="19">
        <f>D37*100/C37</f>
        <v>108.10317025620205</v>
      </c>
      <c r="G37" s="19">
        <f>G26+G36</f>
        <v>115567.3</v>
      </c>
      <c r="H37" s="47">
        <f t="shared" si="12"/>
        <v>25552.199999999997</v>
      </c>
      <c r="I37" s="19">
        <f t="shared" si="13"/>
        <v>122.11023360414235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2025-03-05T07:34:52Z</cp:lastPrinted>
  <dcterms:created xsi:type="dcterms:W3CDTF">2020-04-09T07:27:14Z</dcterms:created>
  <dcterms:modified xsi:type="dcterms:W3CDTF">2025-03-05T07:35:12Z</dcterms:modified>
</cp:coreProperties>
</file>